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8915" windowHeight="11760"/>
  </bookViews>
  <sheets>
    <sheet name="Einnahmen" sheetId="1" r:id="rId1"/>
    <sheet name="Ausgaben" sheetId="2" r:id="rId2"/>
    <sheet name="Ausgaben Erich" sheetId="5" r:id="rId3"/>
    <sheet name="Bestand" sheetId="4" r:id="rId4"/>
  </sheets>
  <definedNames>
    <definedName name="_xlnm.Print_Area" localSheetId="2">'Ausgaben Erich'!$A$1:$I$37</definedName>
  </definedNames>
  <calcPr calcId="145621" iterate="1" calcOnSave="0"/>
</workbook>
</file>

<file path=xl/calcChain.xml><?xml version="1.0" encoding="utf-8"?>
<calcChain xmlns="http://schemas.openxmlformats.org/spreadsheetml/2006/main">
  <c r="D18" i="1" l="1"/>
  <c r="D20" i="1" s="1"/>
  <c r="D17" i="1"/>
  <c r="D26" i="1"/>
  <c r="D3" i="1"/>
  <c r="D4" i="1"/>
  <c r="D5" i="1"/>
  <c r="D6" i="1"/>
  <c r="D7" i="1"/>
  <c r="D8" i="1"/>
  <c r="D9" i="1"/>
  <c r="D10" i="1"/>
  <c r="D11" i="1"/>
  <c r="D12" i="1"/>
  <c r="D2" i="1"/>
  <c r="D13" i="1" l="1"/>
  <c r="C38" i="2"/>
  <c r="C35" i="2"/>
  <c r="C4" i="2" l="1"/>
  <c r="C2" i="2"/>
  <c r="C25" i="2"/>
  <c r="C20" i="2"/>
  <c r="C9" i="2"/>
  <c r="J29" i="5"/>
  <c r="D29" i="5"/>
  <c r="J28" i="5"/>
  <c r="J27" i="5"/>
  <c r="J26" i="5"/>
  <c r="J23" i="5"/>
  <c r="J38" i="5" l="1"/>
</calcChain>
</file>

<file path=xl/sharedStrings.xml><?xml version="1.0" encoding="utf-8"?>
<sst xmlns="http://schemas.openxmlformats.org/spreadsheetml/2006/main" count="291" uniqueCount="170">
  <si>
    <t>EINNAHMEN</t>
  </si>
  <si>
    <t>Dosen</t>
  </si>
  <si>
    <t>AUSGABEN</t>
  </si>
  <si>
    <t>was</t>
  </si>
  <si>
    <t>Erich</t>
  </si>
  <si>
    <t>Roman</t>
  </si>
  <si>
    <t>KH</t>
  </si>
  <si>
    <t>Thomas</t>
  </si>
  <si>
    <t>Ohris</t>
  </si>
  <si>
    <t>Blumen</t>
  </si>
  <si>
    <t>Schnitten</t>
  </si>
  <si>
    <t>Michi Sm.</t>
  </si>
  <si>
    <t>Klaus</t>
  </si>
  <si>
    <t>brasil. Zeichnungen</t>
  </si>
  <si>
    <t>Preis</t>
  </si>
  <si>
    <t>Einstandspreis</t>
  </si>
  <si>
    <t>Verkaufswert</t>
  </si>
  <si>
    <t>Menge</t>
  </si>
  <si>
    <t>Briefmarken</t>
  </si>
  <si>
    <t>Goodie</t>
  </si>
  <si>
    <t>Material</t>
  </si>
  <si>
    <t>Beschreibung</t>
  </si>
  <si>
    <t>Stück</t>
  </si>
  <si>
    <t>Entwurf</t>
  </si>
  <si>
    <t>fertig</t>
  </si>
  <si>
    <t>Bestellung am</t>
  </si>
  <si>
    <t>Bestellung bei</t>
  </si>
  <si>
    <t>geliefert</t>
  </si>
  <si>
    <t>CON-Karton</t>
  </si>
  <si>
    <t>Faltschachtel</t>
  </si>
  <si>
    <t>220x160x90 weiß</t>
  </si>
  <si>
    <t>---</t>
  </si>
  <si>
    <t>karton.eu</t>
  </si>
  <si>
    <t>Etikette</t>
  </si>
  <si>
    <t>oben - 105x148</t>
  </si>
  <si>
    <t>X</t>
  </si>
  <si>
    <t>vorne - 74x210</t>
  </si>
  <si>
    <t>seitlich - 74x105</t>
  </si>
  <si>
    <t>unten - rund Ara</t>
  </si>
  <si>
    <t>selbst</t>
  </si>
  <si>
    <t>Werbeposter</t>
  </si>
  <si>
    <t>A1 Druck</t>
  </si>
  <si>
    <t>flyeralarm</t>
  </si>
  <si>
    <t>MANNER-Schnitten</t>
  </si>
  <si>
    <t>Essen</t>
  </si>
  <si>
    <t xml:space="preserve">oben - </t>
  </si>
  <si>
    <t>Reagenzglas+Korken</t>
  </si>
  <si>
    <t>Plastik und Kork</t>
  </si>
  <si>
    <t>100x16</t>
  </si>
  <si>
    <t>Amazon</t>
  </si>
  <si>
    <t>M&amp;M's</t>
  </si>
  <si>
    <t>Zuckerl</t>
  </si>
  <si>
    <t>bedruckt mit Text</t>
  </si>
  <si>
    <t>Gläschen</t>
  </si>
  <si>
    <t>53 ml mit Deckel</t>
  </si>
  <si>
    <t>Pagro</t>
  </si>
  <si>
    <t>RUBY-Edition</t>
  </si>
  <si>
    <t>Karton</t>
  </si>
  <si>
    <t>CON-Buch</t>
  </si>
  <si>
    <t>A4</t>
  </si>
  <si>
    <t>DOSE Promi</t>
  </si>
  <si>
    <t>Getränk</t>
  </si>
  <si>
    <t>Sekt</t>
  </si>
  <si>
    <t>DOSE Normal</t>
  </si>
  <si>
    <t>Apfelschorle</t>
  </si>
  <si>
    <t>Display</t>
  </si>
  <si>
    <t>Kartonaufsteller</t>
  </si>
  <si>
    <t>BRIEFMARKE 1</t>
  </si>
  <si>
    <t>Gummierung</t>
  </si>
  <si>
    <t>Rhodan-Hände</t>
  </si>
  <si>
    <t>Post</t>
  </si>
  <si>
    <t>Kuvert</t>
  </si>
  <si>
    <t>Kuverts Ersttag</t>
  </si>
  <si>
    <t>MARKEN ALLE</t>
  </si>
  <si>
    <t>Pappkuverts</t>
  </si>
  <si>
    <t>für Bögen</t>
  </si>
  <si>
    <t>Kuvertversand</t>
  </si>
  <si>
    <t>Steckkarten, Hawid</t>
  </si>
  <si>
    <t>GILG</t>
  </si>
  <si>
    <t>Kuverts für Druck</t>
  </si>
  <si>
    <t>C6</t>
  </si>
  <si>
    <t>QUARTETT</t>
  </si>
  <si>
    <t>Schachtel+Karten</t>
  </si>
  <si>
    <t>33 Stück</t>
  </si>
  <si>
    <t>DCM</t>
  </si>
  <si>
    <t>Joker-Karten</t>
  </si>
  <si>
    <t>3 Stück</t>
  </si>
  <si>
    <t>Säckchen</t>
  </si>
  <si>
    <t>Zukleber</t>
  </si>
  <si>
    <t xml:space="preserve">Werbe-/Info-Poster </t>
  </si>
  <si>
    <t>A3</t>
  </si>
  <si>
    <t>PROGRAMM</t>
  </si>
  <si>
    <t>INFO Rathaus</t>
  </si>
  <si>
    <t>Folder</t>
  </si>
  <si>
    <t>Goodies-Flyer</t>
  </si>
  <si>
    <t xml:space="preserve">Werbeplakate </t>
  </si>
  <si>
    <t>A1</t>
  </si>
  <si>
    <t>Garching, ComiX</t>
  </si>
  <si>
    <t>copyshop</t>
  </si>
  <si>
    <t>Conplakate</t>
  </si>
  <si>
    <t>A2</t>
  </si>
  <si>
    <t>CON-Kleber</t>
  </si>
  <si>
    <t>Aufkleber silber</t>
  </si>
  <si>
    <t>rund, für Hefte; 4,5cm</t>
  </si>
  <si>
    <t>Blumen2000</t>
  </si>
  <si>
    <t>2015</t>
  </si>
  <si>
    <t>von Thomas gekauft</t>
  </si>
  <si>
    <t>Anmerkungen</t>
  </si>
  <si>
    <t>Wiener Luft - Druck selbst</t>
  </si>
  <si>
    <t>Projekt von mir, keine Verrechnung</t>
  </si>
  <si>
    <t>2 Reader</t>
  </si>
  <si>
    <t>A6</t>
  </si>
  <si>
    <t>von mehreren Leuten gratis ausgedruckt</t>
  </si>
  <si>
    <t>Sticker und Druck pauschal; o.R.</t>
  </si>
  <si>
    <t>Kuverts und Druck pauschal, o.R.</t>
  </si>
  <si>
    <t>Etiketten und Druck o.R.</t>
  </si>
  <si>
    <t>A4-Blatt Flyer</t>
  </si>
  <si>
    <t>90g Papier</t>
  </si>
  <si>
    <t>nicht umgesetzt</t>
  </si>
  <si>
    <t>Gesamt</t>
  </si>
  <si>
    <t>Verkäufe am Stammtisch</t>
  </si>
  <si>
    <t>Vienna Comix 1. Tag</t>
  </si>
  <si>
    <t>Vienna Comix 2. Tag</t>
  </si>
  <si>
    <t>laut Beiblatt</t>
  </si>
  <si>
    <t>Dosendisplay</t>
  </si>
  <si>
    <t>bekommt</t>
  </si>
  <si>
    <t>erhalten</t>
  </si>
  <si>
    <t>SOL (Rest)+Platte</t>
  </si>
  <si>
    <t>(Mail 11.10.)</t>
  </si>
  <si>
    <t>wie</t>
  </si>
  <si>
    <t>bar Stammtisch</t>
  </si>
  <si>
    <t>Überweisung</t>
  </si>
  <si>
    <t>Manner-Schnitten</t>
  </si>
  <si>
    <t>Display mit Dosen</t>
  </si>
  <si>
    <t>Plakat</t>
  </si>
  <si>
    <t>Pax Terra Bogen</t>
  </si>
  <si>
    <t>Nachlass Plakat</t>
  </si>
  <si>
    <t>erledigt</t>
  </si>
  <si>
    <t>Wolfgang</t>
  </si>
  <si>
    <t>Lizenzgebühr Marken</t>
  </si>
  <si>
    <t>Pax Terra</t>
  </si>
  <si>
    <t>----</t>
  </si>
  <si>
    <t>offen</t>
  </si>
  <si>
    <t>Buffet</t>
  </si>
  <si>
    <t>???</t>
  </si>
  <si>
    <t>abgerundet</t>
  </si>
  <si>
    <t>Einbehalt von Einnahmen</t>
  </si>
  <si>
    <t>Dosen-Displays</t>
  </si>
  <si>
    <t>Plakate</t>
  </si>
  <si>
    <t>Reagenzgläser</t>
  </si>
  <si>
    <t>Steckkarten Marken</t>
  </si>
  <si>
    <t>Quartette</t>
  </si>
  <si>
    <t>Briefmarkenbestellungen</t>
  </si>
  <si>
    <t>Quartett-Bestellungen</t>
  </si>
  <si>
    <t>Martin</t>
  </si>
  <si>
    <t>Gegenverrechnung?</t>
  </si>
  <si>
    <t>4x Bogen</t>
  </si>
  <si>
    <t>Note/Wert</t>
  </si>
  <si>
    <t>Anzahl</t>
  </si>
  <si>
    <t>Quartett, Dosen, Briefmarken Pax Terra, Con-Bücher, SOL (soweit noch nicht bezahlt), Spenden, Versteigerung</t>
  </si>
  <si>
    <t>Summe Cash Con</t>
  </si>
  <si>
    <t>bitte auf Stammtischkonto überweisen</t>
  </si>
  <si>
    <t>Überweisung Stammtisch</t>
  </si>
  <si>
    <t>OFFEN</t>
  </si>
  <si>
    <t>Gesamt Cash bei Erich</t>
  </si>
  <si>
    <t>anzüglich Ausgaben</t>
  </si>
  <si>
    <t>abzügl. Überweis. Michi</t>
  </si>
  <si>
    <t>restl. Überweisung an Stammtisch</t>
  </si>
  <si>
    <t>laufend</t>
  </si>
  <si>
    <t>Postkarte 20J. PRST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</si>
</sst>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_ ;[Red]\-#,##0\ "/>
    <numFmt numFmtId="166" formatCode="dd/mm/yy;@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6" fontId="0" fillId="0" borderId="0" xfId="0" quotePrefix="1" applyNumberFormat="1" applyFill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/>
    </xf>
    <xf numFmtId="0" fontId="1" fillId="3" borderId="0" xfId="0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" fillId="3" borderId="0" xfId="0" quotePrefix="1" applyNumberFormat="1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164" fontId="0" fillId="0" borderId="2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pane ySplit="1" topLeftCell="A2" activePane="bottomLeft" state="frozen"/>
      <selection pane="bottomLeft" activeCell="E2" sqref="E2"/>
    </sheetView>
  </sheetViews>
  <sheetFormatPr baseColWidth="10" defaultColWidth="19.5703125" defaultRowHeight="19.5" customHeight="1" x14ac:dyDescent="0.2"/>
  <cols>
    <col min="1" max="1" width="24.28515625" style="1" customWidth="1"/>
    <col min="2" max="2" width="19.5703125" style="1"/>
    <col min="3" max="3" width="22.85546875" style="1" customWidth="1"/>
    <col min="4" max="5" width="19.5703125" style="1"/>
    <col min="6" max="7" width="14.140625" style="13" customWidth="1"/>
    <col min="8" max="8" width="14.140625" style="32" customWidth="1"/>
    <col min="9" max="16384" width="19.5703125" style="1"/>
  </cols>
  <sheetData>
    <row r="1" spans="1:8" ht="19.5" customHeight="1" x14ac:dyDescent="0.2">
      <c r="A1" s="2" t="s">
        <v>0</v>
      </c>
      <c r="B1" s="30" t="s">
        <v>157</v>
      </c>
      <c r="C1" s="30" t="s">
        <v>158</v>
      </c>
      <c r="D1" s="37" t="s">
        <v>119</v>
      </c>
      <c r="F1" s="1"/>
      <c r="G1" s="1"/>
      <c r="H1" s="1"/>
    </row>
    <row r="2" spans="1:8" ht="19.5" customHeight="1" x14ac:dyDescent="0.2">
      <c r="A2" s="38" t="s">
        <v>159</v>
      </c>
      <c r="B2" s="13">
        <v>100</v>
      </c>
      <c r="C2" s="13">
        <v>18</v>
      </c>
      <c r="D2" s="33">
        <f>C2*B2</f>
        <v>1800</v>
      </c>
      <c r="F2" s="1"/>
      <c r="G2" s="1"/>
      <c r="H2" s="1"/>
    </row>
    <row r="3" spans="1:8" ht="19.5" customHeight="1" x14ac:dyDescent="0.2">
      <c r="A3" s="39"/>
      <c r="B3" s="13">
        <v>50</v>
      </c>
      <c r="C3" s="13">
        <v>34</v>
      </c>
      <c r="D3" s="33">
        <f t="shared" ref="D3:D12" si="0">C3*B3</f>
        <v>1700</v>
      </c>
      <c r="F3" s="1"/>
      <c r="G3" s="1"/>
      <c r="H3" s="1"/>
    </row>
    <row r="4" spans="1:8" ht="19.5" customHeight="1" x14ac:dyDescent="0.2">
      <c r="A4" s="39"/>
      <c r="B4" s="13">
        <v>20</v>
      </c>
      <c r="C4" s="13">
        <v>30</v>
      </c>
      <c r="D4" s="33">
        <f t="shared" si="0"/>
        <v>600</v>
      </c>
      <c r="F4" s="1"/>
      <c r="G4" s="1"/>
      <c r="H4" s="1"/>
    </row>
    <row r="5" spans="1:8" ht="19.5" customHeight="1" x14ac:dyDescent="0.2">
      <c r="A5" s="39"/>
      <c r="B5" s="13">
        <v>10</v>
      </c>
      <c r="C5" s="13">
        <v>54</v>
      </c>
      <c r="D5" s="33">
        <f t="shared" si="0"/>
        <v>540</v>
      </c>
      <c r="F5" s="1"/>
      <c r="G5" s="1"/>
      <c r="H5" s="1"/>
    </row>
    <row r="6" spans="1:8" ht="19.5" customHeight="1" x14ac:dyDescent="0.2">
      <c r="A6" s="39"/>
      <c r="B6" s="13">
        <v>5</v>
      </c>
      <c r="C6" s="13">
        <v>36</v>
      </c>
      <c r="D6" s="33">
        <f t="shared" si="0"/>
        <v>180</v>
      </c>
      <c r="F6" s="1"/>
      <c r="G6" s="1"/>
      <c r="H6" s="1"/>
    </row>
    <row r="7" spans="1:8" ht="19.5" customHeight="1" x14ac:dyDescent="0.2">
      <c r="A7" s="39"/>
      <c r="B7" s="13">
        <v>2</v>
      </c>
      <c r="C7" s="13">
        <v>53</v>
      </c>
      <c r="D7" s="33">
        <f t="shared" si="0"/>
        <v>106</v>
      </c>
      <c r="F7" s="1"/>
      <c r="G7" s="1"/>
      <c r="H7" s="1"/>
    </row>
    <row r="8" spans="1:8" ht="19.5" customHeight="1" x14ac:dyDescent="0.2">
      <c r="A8" s="39"/>
      <c r="B8" s="13">
        <v>1</v>
      </c>
      <c r="C8" s="13">
        <v>57</v>
      </c>
      <c r="D8" s="33">
        <f t="shared" si="0"/>
        <v>57</v>
      </c>
      <c r="F8" s="1"/>
      <c r="G8" s="1"/>
      <c r="H8" s="1"/>
    </row>
    <row r="9" spans="1:8" s="19" customFormat="1" ht="19.5" customHeight="1" x14ac:dyDescent="0.2">
      <c r="A9" s="39"/>
      <c r="B9" s="34">
        <v>0.5</v>
      </c>
      <c r="C9" s="34">
        <v>56</v>
      </c>
      <c r="D9" s="33">
        <f t="shared" si="0"/>
        <v>28</v>
      </c>
    </row>
    <row r="10" spans="1:8" ht="19.5" customHeight="1" x14ac:dyDescent="0.2">
      <c r="A10" s="39"/>
      <c r="B10" s="13">
        <v>0.2</v>
      </c>
      <c r="C10" s="13">
        <v>17</v>
      </c>
      <c r="D10" s="33">
        <f t="shared" si="0"/>
        <v>3.4000000000000004</v>
      </c>
      <c r="F10" s="1"/>
      <c r="G10" s="1"/>
      <c r="H10" s="1"/>
    </row>
    <row r="11" spans="1:8" ht="19.5" customHeight="1" x14ac:dyDescent="0.2">
      <c r="A11" s="39"/>
      <c r="B11" s="13">
        <v>0.1</v>
      </c>
      <c r="C11" s="13">
        <v>14</v>
      </c>
      <c r="D11" s="33">
        <f t="shared" si="0"/>
        <v>1.4000000000000001</v>
      </c>
      <c r="F11" s="1"/>
      <c r="G11" s="1"/>
      <c r="H11" s="1"/>
    </row>
    <row r="12" spans="1:8" ht="19.5" customHeight="1" x14ac:dyDescent="0.2">
      <c r="A12" s="40"/>
      <c r="B12" s="13">
        <v>0.05</v>
      </c>
      <c r="C12" s="13">
        <v>4</v>
      </c>
      <c r="D12" s="33">
        <f t="shared" si="0"/>
        <v>0.2</v>
      </c>
      <c r="F12" s="1"/>
      <c r="G12" s="1"/>
      <c r="H12" s="1"/>
    </row>
    <row r="13" spans="1:8" s="19" customFormat="1" ht="19.5" customHeight="1" x14ac:dyDescent="0.2">
      <c r="A13" s="19" t="s">
        <v>160</v>
      </c>
      <c r="B13" s="35"/>
      <c r="C13" s="36"/>
      <c r="D13" s="50">
        <f>SUM(D2:D12)</f>
        <v>5015.9999999999991</v>
      </c>
    </row>
    <row r="14" spans="1:8" ht="19.5" customHeight="1" x14ac:dyDescent="0.2">
      <c r="A14" s="19"/>
      <c r="B14" s="29"/>
      <c r="C14" s="29"/>
      <c r="D14" s="29"/>
      <c r="E14" s="3"/>
    </row>
    <row r="15" spans="1:8" ht="19.5" customHeight="1" x14ac:dyDescent="0.2">
      <c r="A15" s="1" t="s">
        <v>120</v>
      </c>
      <c r="B15" s="3"/>
      <c r="C15" s="3"/>
      <c r="D15" s="3">
        <v>188</v>
      </c>
      <c r="E15" s="3"/>
    </row>
    <row r="16" spans="1:8" ht="19.5" customHeight="1" x14ac:dyDescent="0.2">
      <c r="A16" s="1" t="s">
        <v>121</v>
      </c>
      <c r="B16" s="3"/>
      <c r="C16" s="3"/>
      <c r="D16" s="3">
        <v>80</v>
      </c>
      <c r="E16" s="3"/>
    </row>
    <row r="17" spans="1:5" ht="19.5" customHeight="1" x14ac:dyDescent="0.2">
      <c r="A17" s="19" t="s">
        <v>164</v>
      </c>
      <c r="B17" s="3"/>
      <c r="C17" s="3"/>
      <c r="D17" s="23">
        <f>SUM(D13:D16)</f>
        <v>5283.9999999999991</v>
      </c>
      <c r="E17" s="3"/>
    </row>
    <row r="18" spans="1:5" ht="19.5" customHeight="1" x14ac:dyDescent="0.2">
      <c r="A18" s="19" t="s">
        <v>165</v>
      </c>
      <c r="B18" s="3"/>
      <c r="C18" s="3"/>
      <c r="D18" s="41">
        <f>-Ausgaben!C4</f>
        <v>-4599.9999999999991</v>
      </c>
      <c r="E18" s="3"/>
    </row>
    <row r="19" spans="1:5" ht="19.5" customHeight="1" x14ac:dyDescent="0.2">
      <c r="A19" s="19" t="s">
        <v>166</v>
      </c>
      <c r="B19" s="3"/>
      <c r="C19" s="3"/>
      <c r="D19" s="41">
        <v>-450</v>
      </c>
      <c r="E19" s="3"/>
    </row>
    <row r="20" spans="1:5" ht="19.5" customHeight="1" x14ac:dyDescent="0.2">
      <c r="A20" s="19" t="s">
        <v>167</v>
      </c>
      <c r="B20" s="3"/>
      <c r="C20" s="3"/>
      <c r="D20" s="23">
        <f>SUM(D17:D19)</f>
        <v>234</v>
      </c>
      <c r="E20" s="3"/>
    </row>
    <row r="21" spans="1:5" ht="19.5" customHeight="1" x14ac:dyDescent="0.2">
      <c r="A21" s="19"/>
      <c r="B21" s="3"/>
      <c r="C21" s="3"/>
      <c r="D21" s="41"/>
      <c r="E21" s="3"/>
    </row>
    <row r="22" spans="1:5" ht="19.5" customHeight="1" x14ac:dyDescent="0.2">
      <c r="A22" s="19"/>
      <c r="B22" s="3"/>
      <c r="C22" s="3"/>
      <c r="D22" s="41"/>
      <c r="E22" s="3"/>
    </row>
    <row r="23" spans="1:5" ht="19.5" customHeight="1" x14ac:dyDescent="0.2">
      <c r="B23" s="3"/>
      <c r="C23" s="3"/>
      <c r="D23" s="3"/>
      <c r="E23" s="3"/>
    </row>
    <row r="24" spans="1:5" ht="19.5" customHeight="1" x14ac:dyDescent="0.2">
      <c r="A24" s="2" t="s">
        <v>163</v>
      </c>
      <c r="B24" s="3"/>
      <c r="C24" s="3"/>
      <c r="D24" s="3"/>
      <c r="E24" s="3"/>
    </row>
    <row r="25" spans="1:5" ht="19.5" customHeight="1" x14ac:dyDescent="0.2">
      <c r="A25" s="1" t="s">
        <v>122</v>
      </c>
      <c r="B25" s="3"/>
      <c r="C25" s="3" t="s">
        <v>161</v>
      </c>
      <c r="D25" s="3"/>
      <c r="E25" s="3"/>
    </row>
    <row r="26" spans="1:5" ht="19.5" customHeight="1" x14ac:dyDescent="0.2">
      <c r="A26" s="1" t="s">
        <v>78</v>
      </c>
      <c r="B26" s="3" t="s">
        <v>156</v>
      </c>
      <c r="C26" s="3" t="s">
        <v>162</v>
      </c>
      <c r="D26" s="3">
        <f>1.6*80</f>
        <v>128</v>
      </c>
      <c r="E26" s="3"/>
    </row>
    <row r="27" spans="1:5" ht="19.5" customHeight="1" x14ac:dyDescent="0.2">
      <c r="B27" s="3"/>
      <c r="C27" s="3"/>
      <c r="D27" s="3"/>
      <c r="E27" s="3"/>
    </row>
    <row r="28" spans="1:5" ht="19.5" customHeight="1" x14ac:dyDescent="0.2">
      <c r="A28" s="1" t="s">
        <v>152</v>
      </c>
      <c r="B28" s="3" t="s">
        <v>168</v>
      </c>
      <c r="C28" s="3"/>
      <c r="D28" s="3"/>
      <c r="E28" s="3"/>
    </row>
    <row r="29" spans="1:5" ht="19.5" customHeight="1" x14ac:dyDescent="0.2">
      <c r="A29" s="1" t="s">
        <v>153</v>
      </c>
      <c r="B29" s="3" t="s">
        <v>168</v>
      </c>
      <c r="C29" s="3"/>
      <c r="D29" s="3"/>
      <c r="E29" s="3"/>
    </row>
    <row r="30" spans="1:5" ht="19.5" customHeight="1" x14ac:dyDescent="0.2">
      <c r="B30" s="3"/>
      <c r="C30" s="3"/>
      <c r="D30" s="3"/>
      <c r="E30" s="3"/>
    </row>
    <row r="31" spans="1:5" ht="19.5" customHeight="1" x14ac:dyDescent="0.2">
      <c r="B31" s="3"/>
      <c r="C31" s="3"/>
      <c r="D31" s="3"/>
      <c r="E31" s="3"/>
    </row>
    <row r="32" spans="1:5" ht="19.5" customHeight="1" x14ac:dyDescent="0.2">
      <c r="B32" s="3"/>
      <c r="C32" s="3"/>
      <c r="D32" s="3"/>
      <c r="E32" s="3"/>
    </row>
    <row r="33" spans="2:5" ht="19.5" customHeight="1" x14ac:dyDescent="0.2">
      <c r="B33" s="3"/>
      <c r="C33" s="3"/>
      <c r="D33" s="3"/>
      <c r="E33" s="3"/>
    </row>
    <row r="34" spans="2:5" ht="19.5" customHeight="1" x14ac:dyDescent="0.2">
      <c r="B34" s="3"/>
      <c r="C34" s="3"/>
      <c r="D34" s="3"/>
      <c r="E34" s="3"/>
    </row>
    <row r="35" spans="2:5" ht="19.5" customHeight="1" x14ac:dyDescent="0.2">
      <c r="B35" s="3"/>
      <c r="C35" s="3"/>
      <c r="D35" s="3"/>
      <c r="E35" s="3"/>
    </row>
    <row r="36" spans="2:5" ht="19.5" customHeight="1" x14ac:dyDescent="0.2">
      <c r="B36" s="3"/>
      <c r="C36" s="3"/>
      <c r="D36" s="3"/>
      <c r="E36" s="3"/>
    </row>
    <row r="37" spans="2:5" ht="19.5" customHeight="1" x14ac:dyDescent="0.2">
      <c r="B37" s="3"/>
      <c r="C37" s="3"/>
      <c r="D37" s="3"/>
    </row>
    <row r="38" spans="2:5" ht="19.5" customHeight="1" x14ac:dyDescent="0.2">
      <c r="B38" s="3"/>
      <c r="C38" s="3"/>
      <c r="D38" s="3"/>
    </row>
    <row r="39" spans="2:5" ht="19.5" customHeight="1" x14ac:dyDescent="0.2">
      <c r="B39" s="3"/>
      <c r="C39" s="3"/>
      <c r="D39" s="3"/>
    </row>
    <row r="40" spans="2:5" ht="19.5" customHeight="1" x14ac:dyDescent="0.2">
      <c r="B40" s="3"/>
      <c r="C40" s="3"/>
      <c r="D40" s="3"/>
    </row>
    <row r="41" spans="2:5" ht="19.5" customHeight="1" x14ac:dyDescent="0.2">
      <c r="B41" s="3"/>
      <c r="C41" s="3"/>
      <c r="D41" s="3"/>
    </row>
  </sheetData>
  <mergeCells count="1">
    <mergeCell ref="A2:A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" topLeftCell="A2" activePane="bottomLeft" state="frozen"/>
      <selection pane="bottomLeft" activeCell="F2" sqref="F2"/>
    </sheetView>
  </sheetViews>
  <sheetFormatPr baseColWidth="10" defaultColWidth="19.5703125" defaultRowHeight="19.5" customHeight="1" x14ac:dyDescent="0.2"/>
  <cols>
    <col min="1" max="1" width="22.140625" style="19" customWidth="1"/>
    <col min="2" max="3" width="19.5703125" style="1"/>
    <col min="4" max="4" width="24.5703125" style="13" customWidth="1"/>
    <col min="5" max="5" width="22.7109375" style="1" customWidth="1"/>
    <col min="6" max="16384" width="19.5703125" style="1"/>
  </cols>
  <sheetData>
    <row r="1" spans="1:5" ht="19.5" customHeight="1" x14ac:dyDescent="0.2">
      <c r="A1" s="2" t="s">
        <v>2</v>
      </c>
      <c r="B1" s="30" t="s">
        <v>3</v>
      </c>
      <c r="C1" s="30" t="s">
        <v>14</v>
      </c>
      <c r="D1" s="30" t="s">
        <v>129</v>
      </c>
      <c r="E1" s="2" t="s">
        <v>126</v>
      </c>
    </row>
    <row r="2" spans="1:5" ht="19.5" customHeight="1" x14ac:dyDescent="0.2">
      <c r="A2" s="42" t="s">
        <v>4</v>
      </c>
      <c r="B2" s="48" t="s">
        <v>123</v>
      </c>
      <c r="C2" s="43">
        <f>'Ausgaben Erich'!J38</f>
        <v>4619.4499999999989</v>
      </c>
      <c r="D2" s="44"/>
      <c r="E2" s="43"/>
    </row>
    <row r="3" spans="1:5" ht="19.5" customHeight="1" x14ac:dyDescent="0.2">
      <c r="A3" s="42"/>
      <c r="B3" s="48" t="s">
        <v>145</v>
      </c>
      <c r="C3" s="45">
        <v>-19.45</v>
      </c>
      <c r="D3" s="44"/>
      <c r="E3" s="43"/>
    </row>
    <row r="4" spans="1:5" ht="19.5" customHeight="1" x14ac:dyDescent="0.2">
      <c r="A4" s="42"/>
      <c r="B4" s="42" t="s">
        <v>125</v>
      </c>
      <c r="C4" s="47">
        <f>SUM(C2:C3)</f>
        <v>4599.9999999999991</v>
      </c>
      <c r="D4" s="44" t="s">
        <v>146</v>
      </c>
      <c r="E4" s="43" t="s">
        <v>137</v>
      </c>
    </row>
    <row r="5" spans="1:5" ht="19.5" customHeight="1" x14ac:dyDescent="0.2">
      <c r="C5" s="3"/>
      <c r="D5" s="32"/>
      <c r="E5" s="3"/>
    </row>
    <row r="6" spans="1:5" ht="19.5" customHeight="1" x14ac:dyDescent="0.2">
      <c r="C6" s="3"/>
      <c r="D6" s="32"/>
      <c r="E6" s="3"/>
    </row>
    <row r="7" spans="1:5" ht="19.5" customHeight="1" x14ac:dyDescent="0.2">
      <c r="A7" s="19" t="s">
        <v>12</v>
      </c>
      <c r="B7" s="3" t="s">
        <v>13</v>
      </c>
      <c r="C7" s="3">
        <v>40</v>
      </c>
      <c r="D7" s="32"/>
      <c r="E7" s="3"/>
    </row>
    <row r="8" spans="1:5" ht="19.5" customHeight="1" x14ac:dyDescent="0.2">
      <c r="B8" s="3" t="s">
        <v>124</v>
      </c>
      <c r="C8" s="31">
        <v>-20</v>
      </c>
      <c r="D8" s="32"/>
      <c r="E8" s="3"/>
    </row>
    <row r="9" spans="1:5" ht="19.5" customHeight="1" x14ac:dyDescent="0.2">
      <c r="B9" s="29" t="s">
        <v>125</v>
      </c>
      <c r="C9" s="29">
        <f>SUM(C7:C8)</f>
        <v>20</v>
      </c>
      <c r="D9" s="32" t="s">
        <v>130</v>
      </c>
      <c r="E9" s="3"/>
    </row>
    <row r="10" spans="1:5" ht="19.5" customHeight="1" x14ac:dyDescent="0.2">
      <c r="B10" s="3"/>
      <c r="C10" s="3"/>
      <c r="D10" s="32"/>
      <c r="E10" s="3"/>
    </row>
    <row r="11" spans="1:5" ht="19.5" customHeight="1" x14ac:dyDescent="0.2">
      <c r="A11" s="42" t="s">
        <v>11</v>
      </c>
      <c r="B11" s="43" t="s">
        <v>127</v>
      </c>
      <c r="C11" s="43">
        <v>450</v>
      </c>
      <c r="D11" s="44"/>
      <c r="E11" s="43"/>
    </row>
    <row r="12" spans="1:5" ht="19.5" customHeight="1" x14ac:dyDescent="0.2">
      <c r="A12" s="42"/>
      <c r="B12" s="43" t="s">
        <v>128</v>
      </c>
      <c r="C12" s="45"/>
      <c r="D12" s="44"/>
      <c r="E12" s="43"/>
    </row>
    <row r="13" spans="1:5" ht="19.5" customHeight="1" x14ac:dyDescent="0.2">
      <c r="A13" s="42"/>
      <c r="B13" s="42" t="s">
        <v>125</v>
      </c>
      <c r="C13" s="47">
        <v>450</v>
      </c>
      <c r="D13" s="44" t="s">
        <v>131</v>
      </c>
      <c r="E13" s="43" t="s">
        <v>137</v>
      </c>
    </row>
    <row r="14" spans="1:5" ht="19.5" customHeight="1" x14ac:dyDescent="0.2">
      <c r="B14" s="3"/>
      <c r="C14" s="3"/>
      <c r="D14" s="32"/>
      <c r="E14" s="3"/>
    </row>
    <row r="15" spans="1:5" ht="19.5" customHeight="1" x14ac:dyDescent="0.2">
      <c r="A15" s="42" t="s">
        <v>7</v>
      </c>
      <c r="B15" s="43" t="s">
        <v>132</v>
      </c>
      <c r="C15" s="43">
        <v>122</v>
      </c>
      <c r="D15" s="44"/>
      <c r="E15" s="43"/>
    </row>
    <row r="16" spans="1:5" ht="19.5" customHeight="1" x14ac:dyDescent="0.2">
      <c r="A16" s="42"/>
      <c r="B16" s="43" t="s">
        <v>133</v>
      </c>
      <c r="C16" s="43">
        <v>-70</v>
      </c>
      <c r="D16" s="44"/>
      <c r="E16" s="43"/>
    </row>
    <row r="17" spans="1:5" ht="19.5" customHeight="1" x14ac:dyDescent="0.2">
      <c r="A17" s="42"/>
      <c r="B17" s="43" t="s">
        <v>134</v>
      </c>
      <c r="C17" s="43">
        <v>-20</v>
      </c>
      <c r="D17" s="44"/>
      <c r="E17" s="43"/>
    </row>
    <row r="18" spans="1:5" ht="19.5" customHeight="1" x14ac:dyDescent="0.2">
      <c r="A18" s="42"/>
      <c r="B18" s="43" t="s">
        <v>136</v>
      </c>
      <c r="C18" s="43">
        <v>3</v>
      </c>
      <c r="D18" s="44"/>
      <c r="E18" s="43"/>
    </row>
    <row r="19" spans="1:5" ht="19.5" customHeight="1" x14ac:dyDescent="0.2">
      <c r="A19" s="42"/>
      <c r="B19" s="43" t="s">
        <v>135</v>
      </c>
      <c r="C19" s="45">
        <v>-35</v>
      </c>
      <c r="D19" s="44"/>
      <c r="E19" s="43"/>
    </row>
    <row r="20" spans="1:5" ht="19.5" customHeight="1" x14ac:dyDescent="0.2">
      <c r="A20" s="42"/>
      <c r="B20" s="46" t="s">
        <v>141</v>
      </c>
      <c r="C20" s="47">
        <f>SUM(C15:C19)</f>
        <v>0</v>
      </c>
      <c r="D20" s="44" t="s">
        <v>137</v>
      </c>
      <c r="E20" s="43"/>
    </row>
    <row r="21" spans="1:5" ht="19.5" customHeight="1" x14ac:dyDescent="0.2">
      <c r="B21" s="3"/>
      <c r="C21" s="3"/>
      <c r="D21" s="32"/>
      <c r="E21" s="3"/>
    </row>
    <row r="22" spans="1:5" ht="19.5" customHeight="1" x14ac:dyDescent="0.2">
      <c r="A22" s="19" t="s">
        <v>138</v>
      </c>
      <c r="B22" s="3" t="s">
        <v>139</v>
      </c>
      <c r="C22" s="3">
        <v>110</v>
      </c>
      <c r="D22" s="32"/>
      <c r="E22" s="3"/>
    </row>
    <row r="23" spans="1:5" ht="19.5" customHeight="1" x14ac:dyDescent="0.2">
      <c r="B23" s="3" t="s">
        <v>124</v>
      </c>
      <c r="C23" s="3">
        <v>-20</v>
      </c>
      <c r="D23" s="32"/>
      <c r="E23" s="3"/>
    </row>
    <row r="24" spans="1:5" ht="19.5" customHeight="1" x14ac:dyDescent="0.2">
      <c r="B24" s="3" t="s">
        <v>140</v>
      </c>
      <c r="C24" s="49">
        <v>-100</v>
      </c>
      <c r="D24" s="32"/>
      <c r="E24" s="3"/>
    </row>
    <row r="25" spans="1:5" ht="19.5" customHeight="1" x14ac:dyDescent="0.2">
      <c r="B25" s="29" t="s">
        <v>142</v>
      </c>
      <c r="C25" s="29">
        <f>SUM(C22:C24)</f>
        <v>-10</v>
      </c>
      <c r="D25" s="32" t="s">
        <v>130</v>
      </c>
      <c r="E25" s="3"/>
    </row>
    <row r="26" spans="1:5" ht="19.5" customHeight="1" x14ac:dyDescent="0.2">
      <c r="B26" s="3"/>
      <c r="C26" s="3"/>
      <c r="D26" s="32"/>
      <c r="E26" s="3"/>
    </row>
    <row r="27" spans="1:5" ht="19.5" customHeight="1" x14ac:dyDescent="0.2">
      <c r="A27" s="19" t="s">
        <v>6</v>
      </c>
      <c r="B27" s="3" t="s">
        <v>124</v>
      </c>
      <c r="C27" s="31">
        <v>-20</v>
      </c>
      <c r="D27" s="32"/>
      <c r="E27" s="3"/>
    </row>
    <row r="28" spans="1:5" ht="19.5" customHeight="1" x14ac:dyDescent="0.2">
      <c r="A28" s="1"/>
      <c r="B28" s="29" t="s">
        <v>142</v>
      </c>
      <c r="C28" s="29">
        <v>-20</v>
      </c>
      <c r="D28" s="32" t="s">
        <v>130</v>
      </c>
      <c r="E28" s="3"/>
    </row>
    <row r="29" spans="1:5" ht="19.5" customHeight="1" x14ac:dyDescent="0.2">
      <c r="B29" s="3"/>
      <c r="C29" s="3"/>
      <c r="D29" s="32"/>
      <c r="E29" s="3"/>
    </row>
    <row r="30" spans="1:5" ht="19.5" customHeight="1" x14ac:dyDescent="0.2">
      <c r="A30" s="19" t="s">
        <v>8</v>
      </c>
      <c r="B30" s="3" t="s">
        <v>143</v>
      </c>
      <c r="C30" s="33" t="s">
        <v>144</v>
      </c>
      <c r="D30" s="32"/>
      <c r="E30" s="3"/>
    </row>
    <row r="31" spans="1:5" ht="19.5" customHeight="1" x14ac:dyDescent="0.2">
      <c r="B31" s="3"/>
      <c r="C31" s="3"/>
      <c r="D31" s="32"/>
      <c r="E31" s="3"/>
    </row>
    <row r="32" spans="1:5" ht="19.5" customHeight="1" x14ac:dyDescent="0.2">
      <c r="A32" s="19" t="s">
        <v>5</v>
      </c>
      <c r="B32" s="3" t="s">
        <v>124</v>
      </c>
      <c r="C32" s="3">
        <v>-20</v>
      </c>
      <c r="D32" s="32"/>
      <c r="E32" s="3"/>
    </row>
    <row r="33" spans="1:5" ht="19.5" customHeight="1" x14ac:dyDescent="0.2">
      <c r="A33" s="1"/>
      <c r="B33" s="3" t="s">
        <v>135</v>
      </c>
      <c r="C33" s="3">
        <v>-35</v>
      </c>
      <c r="D33" s="32"/>
      <c r="E33" s="3"/>
    </row>
    <row r="34" spans="1:5" ht="19.5" customHeight="1" x14ac:dyDescent="0.2">
      <c r="B34" s="3"/>
      <c r="C34" s="31"/>
      <c r="D34" s="32"/>
      <c r="E34" s="3"/>
    </row>
    <row r="35" spans="1:5" ht="19.5" customHeight="1" x14ac:dyDescent="0.2">
      <c r="B35" s="29" t="s">
        <v>142</v>
      </c>
      <c r="C35" s="29">
        <f>SUM(C32:C34)</f>
        <v>-55</v>
      </c>
      <c r="D35" s="32" t="s">
        <v>155</v>
      </c>
      <c r="E35" s="3"/>
    </row>
    <row r="36" spans="1:5" ht="19.5" customHeight="1" x14ac:dyDescent="0.2">
      <c r="B36" s="3"/>
      <c r="C36" s="3"/>
      <c r="D36" s="32"/>
      <c r="E36" s="3"/>
    </row>
    <row r="37" spans="1:5" ht="19.5" customHeight="1" x14ac:dyDescent="0.2">
      <c r="A37" s="19" t="s">
        <v>154</v>
      </c>
      <c r="B37" s="3" t="s">
        <v>124</v>
      </c>
      <c r="C37" s="31">
        <v>-20</v>
      </c>
      <c r="D37" s="32"/>
      <c r="E37" s="3"/>
    </row>
    <row r="38" spans="1:5" ht="19.5" customHeight="1" x14ac:dyDescent="0.2">
      <c r="B38" s="29" t="s">
        <v>142</v>
      </c>
      <c r="C38" s="3">
        <f>SUM(C37)</f>
        <v>-20</v>
      </c>
      <c r="D38" s="32" t="s">
        <v>130</v>
      </c>
      <c r="E38" s="3"/>
    </row>
    <row r="39" spans="1:5" ht="19.5" customHeight="1" x14ac:dyDescent="0.2">
      <c r="B39" s="3"/>
      <c r="C39" s="3"/>
      <c r="D39" s="32"/>
      <c r="E39" s="3"/>
    </row>
    <row r="40" spans="1:5" ht="19.5" customHeight="1" x14ac:dyDescent="0.2">
      <c r="B40" s="3"/>
      <c r="C40" s="3"/>
      <c r="D40" s="32"/>
      <c r="E40" s="3"/>
    </row>
    <row r="41" spans="1:5" ht="19.5" customHeight="1" x14ac:dyDescent="0.2">
      <c r="B41" s="3"/>
      <c r="C41" s="3"/>
      <c r="D41" s="32"/>
      <c r="E41" s="3"/>
    </row>
    <row r="42" spans="1:5" ht="19.5" customHeight="1" x14ac:dyDescent="0.2">
      <c r="B42" s="3"/>
      <c r="C42" s="3"/>
      <c r="D42" s="32"/>
      <c r="E42" s="3"/>
    </row>
    <row r="43" spans="1:5" ht="19.5" customHeight="1" x14ac:dyDescent="0.2">
      <c r="B43" s="3"/>
      <c r="C43" s="3"/>
      <c r="D43" s="32"/>
      <c r="E43" s="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baseColWidth="10" defaultColWidth="22.5703125" defaultRowHeight="20.25" customHeight="1" x14ac:dyDescent="0.2"/>
  <cols>
    <col min="1" max="1" width="18.85546875" style="1" bestFit="1" customWidth="1"/>
    <col min="2" max="2" width="17.140625" style="1" bestFit="1" customWidth="1"/>
    <col min="3" max="3" width="20.28515625" style="1" customWidth="1"/>
    <col min="4" max="4" width="6.140625" style="17" bestFit="1" customWidth="1"/>
    <col min="5" max="5" width="7.28515625" style="13" customWidth="1"/>
    <col min="6" max="6" width="7.5703125" style="13" customWidth="1"/>
    <col min="7" max="7" width="11.85546875" style="18" customWidth="1"/>
    <col min="8" max="8" width="14.7109375" style="1" customWidth="1"/>
    <col min="9" max="9" width="10.5703125" style="18" customWidth="1"/>
    <col min="10" max="10" width="10.28515625" style="3" customWidth="1"/>
    <col min="11" max="11" width="40.7109375" style="1" customWidth="1"/>
    <col min="12" max="12" width="9" style="13" customWidth="1"/>
    <col min="13" max="15" width="9" style="1" customWidth="1"/>
    <col min="16" max="18" width="11.5703125" style="1" customWidth="1"/>
    <col min="19" max="16384" width="22.5703125" style="1"/>
  </cols>
  <sheetData>
    <row r="1" spans="1:17" s="11" customFormat="1" ht="20.25" customHeight="1" x14ac:dyDescent="0.2">
      <c r="A1" s="6" t="s">
        <v>19</v>
      </c>
      <c r="B1" s="6" t="s">
        <v>20</v>
      </c>
      <c r="C1" s="6" t="s">
        <v>21</v>
      </c>
      <c r="D1" s="7" t="s">
        <v>22</v>
      </c>
      <c r="E1" s="8" t="s">
        <v>23</v>
      </c>
      <c r="F1" s="8" t="s">
        <v>24</v>
      </c>
      <c r="G1" s="9" t="s">
        <v>25</v>
      </c>
      <c r="H1" s="6" t="s">
        <v>26</v>
      </c>
      <c r="I1" s="9" t="s">
        <v>27</v>
      </c>
      <c r="J1" s="10" t="s">
        <v>14</v>
      </c>
      <c r="K1" s="10" t="s">
        <v>107</v>
      </c>
      <c r="L1" s="12"/>
    </row>
    <row r="2" spans="1:17" ht="20.25" customHeight="1" x14ac:dyDescent="0.2">
      <c r="A2" s="14" t="s">
        <v>28</v>
      </c>
      <c r="B2" s="14" t="s">
        <v>29</v>
      </c>
      <c r="C2" s="14" t="s">
        <v>30</v>
      </c>
      <c r="D2" s="24">
        <v>260</v>
      </c>
      <c r="E2" s="25" t="s">
        <v>31</v>
      </c>
      <c r="F2" s="25" t="s">
        <v>31</v>
      </c>
      <c r="G2" s="26">
        <v>42527</v>
      </c>
      <c r="H2" s="14" t="s">
        <v>32</v>
      </c>
      <c r="I2" s="26">
        <v>42534</v>
      </c>
      <c r="J2" s="27">
        <v>134.47</v>
      </c>
    </row>
    <row r="3" spans="1:17" ht="20.25" customHeight="1" x14ac:dyDescent="0.2">
      <c r="A3" s="14"/>
      <c r="B3" s="14" t="s">
        <v>33</v>
      </c>
      <c r="C3" s="14" t="s">
        <v>34</v>
      </c>
      <c r="D3" s="24">
        <v>250</v>
      </c>
      <c r="E3" s="15" t="s">
        <v>35</v>
      </c>
      <c r="F3" s="15" t="s">
        <v>35</v>
      </c>
      <c r="G3" s="26">
        <v>42548</v>
      </c>
      <c r="H3" s="14" t="s">
        <v>42</v>
      </c>
      <c r="I3" s="26">
        <v>42552</v>
      </c>
      <c r="J3" s="27">
        <v>42.49</v>
      </c>
    </row>
    <row r="4" spans="1:17" ht="20.25" customHeight="1" x14ac:dyDescent="0.2">
      <c r="A4" s="14"/>
      <c r="B4" s="14"/>
      <c r="C4" s="14" t="s">
        <v>36</v>
      </c>
      <c r="D4" s="24">
        <v>250</v>
      </c>
      <c r="E4" s="15" t="s">
        <v>35</v>
      </c>
      <c r="F4" s="15" t="s">
        <v>35</v>
      </c>
      <c r="G4" s="26">
        <v>42548</v>
      </c>
      <c r="H4" s="14" t="s">
        <v>42</v>
      </c>
      <c r="I4" s="26">
        <v>42551</v>
      </c>
      <c r="J4" s="27">
        <v>42.49</v>
      </c>
    </row>
    <row r="5" spans="1:17" ht="20.25" customHeight="1" x14ac:dyDescent="0.2">
      <c r="A5" s="14"/>
      <c r="B5" s="14"/>
      <c r="C5" s="14" t="s">
        <v>37</v>
      </c>
      <c r="D5" s="24">
        <v>250</v>
      </c>
      <c r="E5" s="15" t="s">
        <v>35</v>
      </c>
      <c r="F5" s="15" t="s">
        <v>35</v>
      </c>
      <c r="G5" s="26">
        <v>42548</v>
      </c>
      <c r="H5" s="14" t="s">
        <v>42</v>
      </c>
      <c r="I5" s="26">
        <v>42552</v>
      </c>
      <c r="J5" s="27">
        <v>33.54</v>
      </c>
    </row>
    <row r="6" spans="1:17" ht="20.25" customHeight="1" x14ac:dyDescent="0.2">
      <c r="A6" s="14"/>
      <c r="B6" s="14"/>
      <c r="C6" s="14" t="s">
        <v>38</v>
      </c>
      <c r="D6" s="24">
        <v>250</v>
      </c>
      <c r="E6" s="15" t="s">
        <v>35</v>
      </c>
      <c r="F6" s="15" t="s">
        <v>35</v>
      </c>
      <c r="G6" s="28" t="s">
        <v>31</v>
      </c>
      <c r="H6" s="14" t="s">
        <v>39</v>
      </c>
      <c r="I6" s="26">
        <v>42565</v>
      </c>
      <c r="J6" s="27">
        <v>10</v>
      </c>
      <c r="K6" s="1" t="s">
        <v>113</v>
      </c>
    </row>
    <row r="7" spans="1:17" ht="20.25" customHeight="1" x14ac:dyDescent="0.2">
      <c r="A7" s="14"/>
      <c r="B7" s="14" t="s">
        <v>40</v>
      </c>
      <c r="C7" s="14" t="s">
        <v>41</v>
      </c>
      <c r="D7" s="24">
        <v>3</v>
      </c>
      <c r="E7" s="15" t="s">
        <v>35</v>
      </c>
      <c r="F7" s="15" t="s">
        <v>35</v>
      </c>
      <c r="G7" s="26">
        <v>42614</v>
      </c>
      <c r="H7" s="14" t="s">
        <v>42</v>
      </c>
      <c r="I7" s="26">
        <v>42630</v>
      </c>
      <c r="J7" s="27">
        <v>43.18</v>
      </c>
    </row>
    <row r="8" spans="1:17" ht="20.25" customHeight="1" x14ac:dyDescent="0.2">
      <c r="A8" s="14" t="s">
        <v>43</v>
      </c>
      <c r="B8" s="14" t="s">
        <v>44</v>
      </c>
      <c r="C8" s="14" t="s">
        <v>10</v>
      </c>
      <c r="D8" s="24">
        <v>240</v>
      </c>
      <c r="E8" s="25" t="s">
        <v>31</v>
      </c>
      <c r="F8" s="25" t="s">
        <v>31</v>
      </c>
      <c r="G8" s="26"/>
      <c r="H8" s="14"/>
      <c r="I8" s="26"/>
      <c r="J8" s="27">
        <v>0</v>
      </c>
      <c r="K8" s="1" t="s">
        <v>106</v>
      </c>
    </row>
    <row r="9" spans="1:17" ht="20.25" customHeight="1" x14ac:dyDescent="0.2">
      <c r="A9" s="14"/>
      <c r="B9" s="14" t="s">
        <v>33</v>
      </c>
      <c r="C9" s="14" t="s">
        <v>45</v>
      </c>
      <c r="D9" s="24">
        <v>500</v>
      </c>
      <c r="E9" s="15" t="s">
        <v>35</v>
      </c>
      <c r="F9" s="15" t="s">
        <v>35</v>
      </c>
      <c r="G9" s="26">
        <v>42548</v>
      </c>
      <c r="H9" s="14" t="s">
        <v>42</v>
      </c>
      <c r="I9" s="26">
        <v>42552</v>
      </c>
      <c r="J9" s="27">
        <v>55.57</v>
      </c>
    </row>
    <row r="10" spans="1:17" ht="20.25" customHeight="1" x14ac:dyDescent="0.2">
      <c r="A10" s="14" t="s">
        <v>46</v>
      </c>
      <c r="B10" s="14" t="s">
        <v>47</v>
      </c>
      <c r="C10" s="14" t="s">
        <v>48</v>
      </c>
      <c r="D10" s="24">
        <v>200</v>
      </c>
      <c r="E10" s="25" t="s">
        <v>31</v>
      </c>
      <c r="F10" s="25" t="s">
        <v>31</v>
      </c>
      <c r="G10" s="26">
        <v>42466</v>
      </c>
      <c r="H10" s="14" t="s">
        <v>49</v>
      </c>
      <c r="I10" s="26">
        <v>42471</v>
      </c>
      <c r="J10" s="27">
        <v>51.97</v>
      </c>
    </row>
    <row r="11" spans="1:17" s="14" customFormat="1" ht="20.25" customHeight="1" x14ac:dyDescent="0.2">
      <c r="B11" s="14" t="s">
        <v>47</v>
      </c>
      <c r="C11" s="14" t="s">
        <v>48</v>
      </c>
      <c r="D11" s="24">
        <v>100</v>
      </c>
      <c r="E11" s="25" t="s">
        <v>31</v>
      </c>
      <c r="F11" s="25" t="s">
        <v>31</v>
      </c>
      <c r="G11" s="26">
        <v>42550</v>
      </c>
      <c r="H11" s="14" t="s">
        <v>49</v>
      </c>
      <c r="I11" s="26">
        <v>42553</v>
      </c>
      <c r="J11" s="27">
        <v>34.979999999999997</v>
      </c>
      <c r="L11" s="15"/>
    </row>
    <row r="12" spans="1:17" ht="20.25" customHeight="1" x14ac:dyDescent="0.2">
      <c r="A12" s="14"/>
      <c r="B12" s="14" t="s">
        <v>33</v>
      </c>
      <c r="C12" s="14" t="s">
        <v>108</v>
      </c>
      <c r="D12" s="24">
        <v>200</v>
      </c>
      <c r="E12" s="15" t="s">
        <v>35</v>
      </c>
      <c r="F12" s="25" t="s">
        <v>31</v>
      </c>
      <c r="G12" s="26">
        <v>42561</v>
      </c>
      <c r="H12" s="14" t="s">
        <v>49</v>
      </c>
      <c r="I12" s="26">
        <v>42566</v>
      </c>
      <c r="J12" s="27">
        <v>4.9400000000000004</v>
      </c>
    </row>
    <row r="13" spans="1:17" ht="20.25" customHeight="1" x14ac:dyDescent="0.2">
      <c r="A13" s="14" t="s">
        <v>50</v>
      </c>
      <c r="B13" s="14" t="s">
        <v>51</v>
      </c>
      <c r="C13" s="14" t="s">
        <v>52</v>
      </c>
      <c r="D13" s="24">
        <v>1800</v>
      </c>
      <c r="E13" s="15" t="s">
        <v>35</v>
      </c>
      <c r="F13" s="25" t="s">
        <v>35</v>
      </c>
      <c r="G13" s="26">
        <v>42480</v>
      </c>
      <c r="H13" s="14" t="s">
        <v>50</v>
      </c>
      <c r="I13" s="26">
        <v>42486</v>
      </c>
      <c r="J13" s="27">
        <v>75.989999999999995</v>
      </c>
    </row>
    <row r="14" spans="1:17" ht="20.25" customHeight="1" x14ac:dyDescent="0.2">
      <c r="A14" s="14"/>
      <c r="B14" s="14" t="s">
        <v>53</v>
      </c>
      <c r="C14" s="14" t="s">
        <v>54</v>
      </c>
      <c r="D14" s="24">
        <v>240</v>
      </c>
      <c r="E14" s="25" t="s">
        <v>31</v>
      </c>
      <c r="F14" s="25" t="s">
        <v>31</v>
      </c>
      <c r="G14" s="26">
        <v>42466</v>
      </c>
      <c r="H14" s="14" t="s">
        <v>49</v>
      </c>
      <c r="I14" s="26">
        <v>42471</v>
      </c>
      <c r="J14" s="27">
        <v>74.7</v>
      </c>
    </row>
    <row r="15" spans="1:17" ht="20.25" customHeight="1" x14ac:dyDescent="0.2">
      <c r="A15" s="14" t="s">
        <v>56</v>
      </c>
      <c r="B15" s="14" t="s">
        <v>57</v>
      </c>
      <c r="C15" s="14" t="s">
        <v>169</v>
      </c>
      <c r="D15" s="24">
        <v>1000</v>
      </c>
      <c r="E15" s="15" t="s">
        <v>35</v>
      </c>
      <c r="F15" s="15" t="s">
        <v>35</v>
      </c>
      <c r="G15" s="26">
        <v>42548</v>
      </c>
      <c r="H15" s="14" t="s">
        <v>42</v>
      </c>
      <c r="I15" s="26">
        <v>42551</v>
      </c>
      <c r="J15" s="27">
        <v>0</v>
      </c>
      <c r="K15" s="1" t="s">
        <v>109</v>
      </c>
      <c r="Q15" s="16"/>
    </row>
    <row r="16" spans="1:17" ht="20.25" customHeight="1" x14ac:dyDescent="0.2">
      <c r="A16" s="14" t="s">
        <v>58</v>
      </c>
      <c r="B16" s="14" t="s">
        <v>110</v>
      </c>
      <c r="C16" s="14" t="s">
        <v>111</v>
      </c>
      <c r="D16" s="24">
        <v>250</v>
      </c>
      <c r="E16" s="15" t="s">
        <v>35</v>
      </c>
      <c r="F16" s="15" t="s">
        <v>35</v>
      </c>
      <c r="G16" s="26"/>
      <c r="H16" s="14"/>
      <c r="I16" s="26"/>
      <c r="J16" s="27">
        <v>0</v>
      </c>
      <c r="K16" s="1" t="s">
        <v>112</v>
      </c>
    </row>
    <row r="17" spans="1:12" ht="20.25" customHeight="1" x14ac:dyDescent="0.2">
      <c r="A17" s="14" t="s">
        <v>60</v>
      </c>
      <c r="B17" s="14" t="s">
        <v>61</v>
      </c>
      <c r="C17" s="14" t="s">
        <v>62</v>
      </c>
      <c r="D17" s="24">
        <v>96</v>
      </c>
      <c r="E17" s="15" t="s">
        <v>35</v>
      </c>
      <c r="F17" s="15" t="s">
        <v>35</v>
      </c>
      <c r="G17" s="26"/>
      <c r="H17" s="14" t="s">
        <v>42</v>
      </c>
      <c r="I17" s="26">
        <v>42604</v>
      </c>
      <c r="J17" s="27">
        <v>157.9</v>
      </c>
      <c r="K17" s="3"/>
    </row>
    <row r="18" spans="1:12" ht="20.25" customHeight="1" x14ac:dyDescent="0.2">
      <c r="A18" s="14" t="s">
        <v>63</v>
      </c>
      <c r="B18" s="14" t="s">
        <v>61</v>
      </c>
      <c r="C18" s="14" t="s">
        <v>64</v>
      </c>
      <c r="D18" s="24">
        <v>288</v>
      </c>
      <c r="E18" s="15" t="s">
        <v>35</v>
      </c>
      <c r="F18" s="15" t="s">
        <v>35</v>
      </c>
      <c r="G18" s="26"/>
      <c r="H18" s="14" t="s">
        <v>42</v>
      </c>
      <c r="I18" s="26">
        <v>42604</v>
      </c>
      <c r="J18" s="27">
        <v>375.08</v>
      </c>
      <c r="K18" s="3"/>
    </row>
    <row r="19" spans="1:12" ht="20.25" customHeight="1" x14ac:dyDescent="0.2">
      <c r="A19" s="14"/>
      <c r="B19" s="14" t="s">
        <v>65</v>
      </c>
      <c r="C19" s="14" t="s">
        <v>66</v>
      </c>
      <c r="D19" s="24">
        <v>10</v>
      </c>
      <c r="E19" s="15" t="s">
        <v>35</v>
      </c>
      <c r="F19" s="15" t="s">
        <v>35</v>
      </c>
      <c r="G19" s="26"/>
      <c r="H19" s="14" t="s">
        <v>42</v>
      </c>
      <c r="I19" s="26">
        <v>42606</v>
      </c>
      <c r="J19" s="27">
        <v>128.68</v>
      </c>
      <c r="K19" s="3"/>
    </row>
    <row r="20" spans="1:12" ht="20.25" customHeight="1" x14ac:dyDescent="0.2">
      <c r="A20" s="14"/>
      <c r="B20" s="14" t="s">
        <v>40</v>
      </c>
      <c r="C20" s="14" t="s">
        <v>41</v>
      </c>
      <c r="D20" s="24">
        <v>3</v>
      </c>
      <c r="E20" s="15" t="s">
        <v>35</v>
      </c>
      <c r="F20" s="15" t="s">
        <v>35</v>
      </c>
      <c r="G20" s="26">
        <v>42614</v>
      </c>
      <c r="H20" s="14" t="s">
        <v>42</v>
      </c>
      <c r="I20" s="26">
        <v>42630</v>
      </c>
      <c r="J20" s="27">
        <v>43.18</v>
      </c>
    </row>
    <row r="21" spans="1:12" ht="20.25" customHeight="1" x14ac:dyDescent="0.2">
      <c r="A21" s="14" t="s">
        <v>67</v>
      </c>
      <c r="B21" s="14" t="s">
        <v>68</v>
      </c>
      <c r="C21" s="14" t="s">
        <v>69</v>
      </c>
      <c r="D21" s="24">
        <v>1500</v>
      </c>
      <c r="E21" s="15" t="s">
        <v>35</v>
      </c>
      <c r="F21" s="15" t="s">
        <v>35</v>
      </c>
      <c r="G21" s="26">
        <v>42589</v>
      </c>
      <c r="H21" s="14" t="s">
        <v>70</v>
      </c>
      <c r="I21" s="26">
        <v>42594</v>
      </c>
      <c r="J21" s="27">
        <v>1942</v>
      </c>
    </row>
    <row r="22" spans="1:12" ht="20.25" customHeight="1" x14ac:dyDescent="0.2">
      <c r="B22" s="1" t="s">
        <v>71</v>
      </c>
      <c r="C22" s="1" t="s">
        <v>72</v>
      </c>
      <c r="D22" s="17">
        <v>50</v>
      </c>
      <c r="E22" s="13" t="s">
        <v>35</v>
      </c>
      <c r="F22" s="13" t="s">
        <v>35</v>
      </c>
      <c r="H22" s="1" t="s">
        <v>39</v>
      </c>
      <c r="J22" s="3">
        <v>10</v>
      </c>
      <c r="K22" s="1" t="s">
        <v>114</v>
      </c>
    </row>
    <row r="23" spans="1:12" ht="20.25" customHeight="1" x14ac:dyDescent="0.2">
      <c r="A23" s="14" t="s">
        <v>73</v>
      </c>
      <c r="B23" s="14" t="s">
        <v>74</v>
      </c>
      <c r="C23" s="14" t="s">
        <v>75</v>
      </c>
      <c r="D23" s="24">
        <v>100</v>
      </c>
      <c r="E23" s="25" t="s">
        <v>31</v>
      </c>
      <c r="F23" s="25" t="s">
        <v>31</v>
      </c>
      <c r="G23" s="26">
        <v>42527</v>
      </c>
      <c r="H23" s="14" t="s">
        <v>76</v>
      </c>
      <c r="I23" s="26">
        <v>42530</v>
      </c>
      <c r="J23" s="27">
        <f>21+9.95</f>
        <v>30.95</v>
      </c>
    </row>
    <row r="24" spans="1:12" s="14" customFormat="1" ht="20.25" customHeight="1" x14ac:dyDescent="0.2">
      <c r="B24" s="14" t="s">
        <v>77</v>
      </c>
      <c r="D24" s="24">
        <v>100</v>
      </c>
      <c r="E24" s="25" t="s">
        <v>31</v>
      </c>
      <c r="F24" s="25" t="s">
        <v>31</v>
      </c>
      <c r="G24" s="28" t="s">
        <v>31</v>
      </c>
      <c r="H24" s="14" t="s">
        <v>78</v>
      </c>
      <c r="I24" s="26">
        <v>42538</v>
      </c>
      <c r="J24" s="27">
        <v>47</v>
      </c>
      <c r="L24" s="15"/>
    </row>
    <row r="25" spans="1:12" s="14" customFormat="1" ht="20.25" customHeight="1" x14ac:dyDescent="0.2">
      <c r="B25" s="14" t="s">
        <v>79</v>
      </c>
      <c r="C25" s="14" t="s">
        <v>80</v>
      </c>
      <c r="D25" s="24">
        <v>100</v>
      </c>
      <c r="E25" s="25" t="s">
        <v>31</v>
      </c>
      <c r="F25" s="25" t="s">
        <v>31</v>
      </c>
      <c r="G25" s="28">
        <v>42550</v>
      </c>
      <c r="H25" s="14" t="s">
        <v>49</v>
      </c>
      <c r="I25" s="26">
        <v>42552</v>
      </c>
      <c r="J25" s="27">
        <v>29.08</v>
      </c>
      <c r="L25" s="15"/>
    </row>
    <row r="26" spans="1:12" ht="20.25" customHeight="1" x14ac:dyDescent="0.2">
      <c r="A26" s="14" t="s">
        <v>81</v>
      </c>
      <c r="B26" s="14" t="s">
        <v>82</v>
      </c>
      <c r="C26" s="14" t="s">
        <v>83</v>
      </c>
      <c r="D26" s="24">
        <v>200</v>
      </c>
      <c r="E26" s="15" t="s">
        <v>35</v>
      </c>
      <c r="F26" s="15" t="s">
        <v>35</v>
      </c>
      <c r="G26" s="26">
        <v>42501</v>
      </c>
      <c r="H26" s="14" t="s">
        <v>84</v>
      </c>
      <c r="I26" s="26">
        <v>42534</v>
      </c>
      <c r="J26" s="27">
        <f>624*1.19+41*1.19</f>
        <v>791.34999999999991</v>
      </c>
    </row>
    <row r="27" spans="1:12" ht="20.25" customHeight="1" x14ac:dyDescent="0.2">
      <c r="A27" s="14"/>
      <c r="B27" s="14" t="s">
        <v>85</v>
      </c>
      <c r="C27" s="14" t="s">
        <v>86</v>
      </c>
      <c r="D27" s="24">
        <v>250</v>
      </c>
      <c r="E27" s="15" t="s">
        <v>35</v>
      </c>
      <c r="F27" s="15" t="s">
        <v>35</v>
      </c>
      <c r="G27" s="26">
        <v>42501</v>
      </c>
      <c r="H27" s="14" t="s">
        <v>84</v>
      </c>
      <c r="I27" s="26">
        <v>42534</v>
      </c>
      <c r="J27" s="27">
        <f>120*1.19</f>
        <v>142.79999999999998</v>
      </c>
    </row>
    <row r="28" spans="1:12" ht="20.25" customHeight="1" x14ac:dyDescent="0.2">
      <c r="A28" s="14"/>
      <c r="B28" s="14"/>
      <c r="C28" s="14" t="s">
        <v>87</v>
      </c>
      <c r="D28" s="24">
        <v>300</v>
      </c>
      <c r="E28" s="25" t="s">
        <v>31</v>
      </c>
      <c r="F28" s="25" t="s">
        <v>31</v>
      </c>
      <c r="G28" s="25" t="s">
        <v>31</v>
      </c>
      <c r="H28" s="14" t="s">
        <v>55</v>
      </c>
      <c r="I28" s="26">
        <v>42623</v>
      </c>
      <c r="J28" s="27">
        <f>12.56-1.69</f>
        <v>10.870000000000001</v>
      </c>
    </row>
    <row r="29" spans="1:12" ht="20.25" customHeight="1" x14ac:dyDescent="0.2">
      <c r="A29" s="14"/>
      <c r="B29" s="14"/>
      <c r="C29" s="14" t="s">
        <v>88</v>
      </c>
      <c r="D29" s="24">
        <f>9*25</f>
        <v>225</v>
      </c>
      <c r="E29" s="25" t="s">
        <v>35</v>
      </c>
      <c r="F29" s="25" t="s">
        <v>35</v>
      </c>
      <c r="G29" s="25" t="s">
        <v>31</v>
      </c>
      <c r="H29" s="14" t="s">
        <v>39</v>
      </c>
      <c r="I29" s="26">
        <v>42625</v>
      </c>
      <c r="J29" s="27">
        <f>12*0.35</f>
        <v>4.1999999999999993</v>
      </c>
      <c r="K29" s="1" t="s">
        <v>115</v>
      </c>
    </row>
    <row r="30" spans="1:12" ht="20.25" customHeight="1" x14ac:dyDescent="0.2">
      <c r="A30" s="14"/>
      <c r="B30" s="14" t="s">
        <v>89</v>
      </c>
      <c r="C30" s="14" t="s">
        <v>90</v>
      </c>
      <c r="D30" s="24">
        <v>4</v>
      </c>
      <c r="E30" s="15" t="s">
        <v>35</v>
      </c>
      <c r="F30" s="15" t="s">
        <v>35</v>
      </c>
      <c r="G30" s="28" t="s">
        <v>31</v>
      </c>
      <c r="H30" s="14" t="s">
        <v>39</v>
      </c>
      <c r="I30" s="26">
        <v>42590</v>
      </c>
      <c r="J30" s="27">
        <v>0</v>
      </c>
    </row>
    <row r="31" spans="1:12" ht="20.25" customHeight="1" x14ac:dyDescent="0.2">
      <c r="A31" s="1" t="s">
        <v>91</v>
      </c>
      <c r="B31" s="1" t="s">
        <v>116</v>
      </c>
      <c r="C31" s="1" t="s">
        <v>59</v>
      </c>
      <c r="D31" s="17">
        <v>250</v>
      </c>
      <c r="E31" s="15" t="s">
        <v>35</v>
      </c>
      <c r="F31" s="15" t="s">
        <v>35</v>
      </c>
      <c r="H31" s="1" t="s">
        <v>39</v>
      </c>
      <c r="J31" s="3">
        <v>0</v>
      </c>
    </row>
    <row r="32" spans="1:12" ht="20.25" customHeight="1" x14ac:dyDescent="0.2">
      <c r="A32" s="14" t="s">
        <v>92</v>
      </c>
      <c r="B32" s="14" t="s">
        <v>93</v>
      </c>
      <c r="C32" s="14" t="s">
        <v>59</v>
      </c>
      <c r="D32" s="24">
        <v>250</v>
      </c>
      <c r="E32" s="15" t="s">
        <v>35</v>
      </c>
      <c r="F32" s="15" t="s">
        <v>35</v>
      </c>
      <c r="G32" s="26"/>
      <c r="H32" s="14" t="s">
        <v>42</v>
      </c>
      <c r="I32" s="26">
        <v>42622</v>
      </c>
      <c r="J32" s="27">
        <v>105.58</v>
      </c>
    </row>
    <row r="33" spans="1:12" ht="20.25" customHeight="1" x14ac:dyDescent="0.2">
      <c r="A33" s="14" t="s">
        <v>94</v>
      </c>
      <c r="B33" s="14" t="s">
        <v>117</v>
      </c>
      <c r="C33" s="14" t="s">
        <v>90</v>
      </c>
      <c r="D33" s="24">
        <v>500</v>
      </c>
      <c r="E33" s="15" t="s">
        <v>35</v>
      </c>
      <c r="F33" s="15" t="s">
        <v>35</v>
      </c>
      <c r="G33" s="26"/>
      <c r="H33" s="14" t="s">
        <v>42</v>
      </c>
      <c r="I33" s="26">
        <v>42622</v>
      </c>
      <c r="J33" s="27">
        <v>97.66</v>
      </c>
    </row>
    <row r="34" spans="1:12" ht="20.25" customHeight="1" x14ac:dyDescent="0.2">
      <c r="A34" s="14" t="s">
        <v>9</v>
      </c>
      <c r="B34" s="14"/>
      <c r="C34" s="14"/>
      <c r="D34" s="24"/>
      <c r="E34" s="15"/>
      <c r="F34" s="15"/>
      <c r="G34" s="26"/>
      <c r="H34" s="14" t="s">
        <v>104</v>
      </c>
      <c r="I34" s="26">
        <v>42644</v>
      </c>
      <c r="J34" s="27">
        <v>25.8</v>
      </c>
    </row>
    <row r="35" spans="1:12" ht="20.25" customHeight="1" x14ac:dyDescent="0.2">
      <c r="A35" s="14" t="s">
        <v>95</v>
      </c>
      <c r="B35" s="14" t="s">
        <v>96</v>
      </c>
      <c r="C35" s="14" t="s">
        <v>97</v>
      </c>
      <c r="D35" s="24">
        <v>2</v>
      </c>
      <c r="E35" s="15"/>
      <c r="F35" s="15"/>
      <c r="G35" s="26"/>
      <c r="H35" s="14" t="s">
        <v>98</v>
      </c>
      <c r="I35" s="28" t="s">
        <v>105</v>
      </c>
      <c r="J35" s="27">
        <v>38</v>
      </c>
    </row>
    <row r="36" spans="1:12" ht="20.25" customHeight="1" x14ac:dyDescent="0.2">
      <c r="A36" s="14" t="s">
        <v>99</v>
      </c>
      <c r="B36" s="14" t="s">
        <v>100</v>
      </c>
      <c r="C36" s="14"/>
      <c r="D36" s="24">
        <v>5</v>
      </c>
      <c r="E36" s="15"/>
      <c r="F36" s="15"/>
      <c r="G36" s="26"/>
      <c r="H36" s="14" t="s">
        <v>98</v>
      </c>
      <c r="I36" s="26">
        <v>42641</v>
      </c>
      <c r="J36" s="27">
        <v>35</v>
      </c>
    </row>
    <row r="37" spans="1:12" ht="20.25" customHeight="1" x14ac:dyDescent="0.2">
      <c r="A37" s="14" t="s">
        <v>101</v>
      </c>
      <c r="B37" s="14" t="s">
        <v>102</v>
      </c>
      <c r="C37" s="14" t="s">
        <v>103</v>
      </c>
      <c r="D37" s="24">
        <v>250</v>
      </c>
      <c r="E37" s="15" t="s">
        <v>35</v>
      </c>
      <c r="F37" s="25" t="s">
        <v>35</v>
      </c>
      <c r="G37" s="26"/>
      <c r="H37" s="14" t="s">
        <v>42</v>
      </c>
      <c r="I37" s="26"/>
      <c r="J37" s="27">
        <v>0</v>
      </c>
      <c r="K37" s="1" t="s">
        <v>118</v>
      </c>
    </row>
    <row r="38" spans="1:12" s="19" customFormat="1" ht="20.25" customHeight="1" x14ac:dyDescent="0.2">
      <c r="D38" s="20"/>
      <c r="E38" s="21"/>
      <c r="F38" s="21"/>
      <c r="G38" s="22"/>
      <c r="I38" s="22"/>
      <c r="J38" s="23">
        <f>SUM(J2:J37)</f>
        <v>4619.4499999999989</v>
      </c>
      <c r="L38" s="21"/>
    </row>
  </sheetData>
  <printOptions gridLines="1"/>
  <pageMargins left="0.34" right="0.32" top="0.36" bottom="0.3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pane ySplit="1" topLeftCell="A2" activePane="bottomLeft" state="frozen"/>
      <selection pane="bottomLeft" activeCell="D11" sqref="D11"/>
    </sheetView>
  </sheetViews>
  <sheetFormatPr baseColWidth="10" defaultColWidth="19.5703125" defaultRowHeight="19.5" customHeight="1" x14ac:dyDescent="0.2"/>
  <cols>
    <col min="1" max="1" width="22.140625" style="1" customWidth="1"/>
    <col min="2" max="2" width="13.140625" style="5" customWidth="1"/>
    <col min="3" max="16384" width="19.5703125" style="1"/>
  </cols>
  <sheetData>
    <row r="1" spans="1:6" ht="19.5" customHeight="1" x14ac:dyDescent="0.2">
      <c r="A1" s="2" t="s">
        <v>3</v>
      </c>
      <c r="B1" s="4" t="s">
        <v>17</v>
      </c>
      <c r="C1" s="2" t="s">
        <v>15</v>
      </c>
      <c r="D1" s="2" t="s">
        <v>16</v>
      </c>
      <c r="E1" s="2"/>
      <c r="F1" s="2"/>
    </row>
    <row r="2" spans="1:6" ht="19.5" customHeight="1" x14ac:dyDescent="0.2">
      <c r="A2" s="1" t="s">
        <v>18</v>
      </c>
      <c r="D2" s="3"/>
      <c r="E2" s="3"/>
      <c r="F2" s="3"/>
    </row>
    <row r="3" spans="1:6" ht="19.5" customHeight="1" x14ac:dyDescent="0.2">
      <c r="A3" s="1" t="s">
        <v>1</v>
      </c>
      <c r="D3" s="3"/>
      <c r="E3" s="3"/>
      <c r="F3" s="3"/>
    </row>
    <row r="4" spans="1:6" ht="19.5" customHeight="1" x14ac:dyDescent="0.2">
      <c r="A4" s="1" t="s">
        <v>147</v>
      </c>
      <c r="C4" s="3"/>
      <c r="D4" s="3"/>
      <c r="E4" s="3"/>
      <c r="F4" s="3"/>
    </row>
    <row r="5" spans="1:6" ht="19.5" customHeight="1" x14ac:dyDescent="0.2">
      <c r="A5" s="1" t="s">
        <v>151</v>
      </c>
      <c r="C5" s="3"/>
      <c r="D5" s="3"/>
      <c r="E5" s="3"/>
      <c r="F5" s="3"/>
    </row>
    <row r="6" spans="1:6" ht="19.5" customHeight="1" x14ac:dyDescent="0.2">
      <c r="A6" s="1" t="s">
        <v>148</v>
      </c>
      <c r="C6" s="3"/>
      <c r="D6" s="3"/>
      <c r="E6" s="3"/>
      <c r="F6" s="3"/>
    </row>
    <row r="7" spans="1:6" ht="19.5" customHeight="1" x14ac:dyDescent="0.2">
      <c r="A7" s="1" t="s">
        <v>149</v>
      </c>
      <c r="C7" s="3"/>
      <c r="D7" s="3"/>
      <c r="E7" s="3"/>
      <c r="F7" s="3"/>
    </row>
    <row r="8" spans="1:6" ht="19.5" customHeight="1" x14ac:dyDescent="0.2">
      <c r="A8" s="1" t="s">
        <v>74</v>
      </c>
      <c r="C8" s="3"/>
      <c r="D8" s="3"/>
      <c r="E8" s="3"/>
      <c r="F8" s="3"/>
    </row>
    <row r="9" spans="1:6" ht="19.5" customHeight="1" x14ac:dyDescent="0.2">
      <c r="A9" s="1" t="s">
        <v>150</v>
      </c>
      <c r="C9" s="3"/>
      <c r="D9" s="3"/>
      <c r="E9" s="3"/>
      <c r="F9" s="3"/>
    </row>
    <row r="10" spans="1:6" ht="19.5" customHeight="1" x14ac:dyDescent="0.2">
      <c r="C10" s="3"/>
      <c r="D10" s="3"/>
      <c r="E10" s="3"/>
      <c r="F10" s="3"/>
    </row>
    <row r="11" spans="1:6" ht="19.5" customHeight="1" x14ac:dyDescent="0.2">
      <c r="C11" s="3"/>
      <c r="D11" s="3"/>
      <c r="E11" s="3"/>
      <c r="F11" s="3"/>
    </row>
    <row r="12" spans="1:6" ht="19.5" customHeight="1" x14ac:dyDescent="0.2">
      <c r="C12" s="3"/>
      <c r="D12" s="3"/>
      <c r="E12" s="3"/>
      <c r="F12" s="3"/>
    </row>
    <row r="13" spans="1:6" ht="19.5" customHeight="1" x14ac:dyDescent="0.2">
      <c r="C13" s="3"/>
      <c r="D13" s="3"/>
      <c r="E13" s="3"/>
      <c r="F13" s="3"/>
    </row>
    <row r="14" spans="1:6" ht="19.5" customHeight="1" x14ac:dyDescent="0.2">
      <c r="C14" s="3"/>
      <c r="D14" s="3"/>
      <c r="E14" s="3"/>
      <c r="F14" s="3"/>
    </row>
    <row r="15" spans="1:6" ht="19.5" customHeight="1" x14ac:dyDescent="0.2">
      <c r="C15" s="3"/>
      <c r="D15" s="3"/>
      <c r="E15" s="3"/>
      <c r="F15" s="3"/>
    </row>
    <row r="16" spans="1:6" ht="19.5" customHeight="1" x14ac:dyDescent="0.2">
      <c r="C16" s="3"/>
      <c r="D16" s="3"/>
      <c r="E16" s="3"/>
      <c r="F16" s="3"/>
    </row>
    <row r="17" spans="3:6" ht="19.5" customHeight="1" x14ac:dyDescent="0.2">
      <c r="C17" s="3"/>
      <c r="D17" s="3"/>
      <c r="E17" s="3"/>
      <c r="F17" s="3"/>
    </row>
    <row r="18" spans="3:6" ht="19.5" customHeight="1" x14ac:dyDescent="0.2">
      <c r="C18" s="3"/>
      <c r="D18" s="3"/>
      <c r="E18" s="3"/>
      <c r="F18" s="3"/>
    </row>
    <row r="19" spans="3:6" ht="19.5" customHeight="1" x14ac:dyDescent="0.2">
      <c r="C19" s="3"/>
      <c r="D19" s="3"/>
      <c r="E19" s="3"/>
      <c r="F19" s="3"/>
    </row>
    <row r="20" spans="3:6" ht="19.5" customHeight="1" x14ac:dyDescent="0.2">
      <c r="C20" s="3"/>
      <c r="D20" s="3"/>
      <c r="E20" s="3"/>
      <c r="F20" s="3"/>
    </row>
    <row r="21" spans="3:6" ht="19.5" customHeight="1" x14ac:dyDescent="0.2">
      <c r="C21" s="3"/>
      <c r="D21" s="3"/>
      <c r="E21" s="3"/>
      <c r="F21" s="3"/>
    </row>
    <row r="22" spans="3:6" ht="19.5" customHeight="1" x14ac:dyDescent="0.2">
      <c r="C22" s="3"/>
      <c r="D22" s="3"/>
      <c r="E22" s="3"/>
      <c r="F22" s="3"/>
    </row>
    <row r="23" spans="3:6" ht="19.5" customHeight="1" x14ac:dyDescent="0.2">
      <c r="C23" s="3"/>
      <c r="D23" s="3"/>
      <c r="E23" s="3"/>
      <c r="F23" s="3"/>
    </row>
    <row r="24" spans="3:6" ht="19.5" customHeight="1" x14ac:dyDescent="0.2">
      <c r="C24" s="3"/>
      <c r="D24" s="3"/>
      <c r="E24" s="3"/>
      <c r="F24" s="3"/>
    </row>
    <row r="25" spans="3:6" ht="19.5" customHeight="1" x14ac:dyDescent="0.2">
      <c r="C25" s="3"/>
      <c r="D25" s="3"/>
      <c r="E25" s="3"/>
      <c r="F25" s="3"/>
    </row>
    <row r="26" spans="3:6" ht="19.5" customHeight="1" x14ac:dyDescent="0.2">
      <c r="C26" s="3"/>
      <c r="D26" s="3"/>
      <c r="E26" s="3"/>
      <c r="F26" s="3"/>
    </row>
    <row r="27" spans="3:6" ht="19.5" customHeight="1" x14ac:dyDescent="0.2">
      <c r="C27" s="3"/>
      <c r="D27" s="3"/>
      <c r="E27" s="3"/>
      <c r="F27" s="3"/>
    </row>
    <row r="28" spans="3:6" ht="19.5" customHeight="1" x14ac:dyDescent="0.2">
      <c r="C28" s="3"/>
      <c r="D28" s="3"/>
      <c r="E28" s="3"/>
      <c r="F28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Einnahmen</vt:lpstr>
      <vt:lpstr>Ausgaben</vt:lpstr>
      <vt:lpstr>Ausgaben Erich</vt:lpstr>
      <vt:lpstr>Bestand</vt:lpstr>
      <vt:lpstr>'Ausgaben Erich'!Druckbereich</vt:lpstr>
    </vt:vector>
  </TitlesOfParts>
  <Company>Raiffeisen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LOYDL Erich</dc:creator>
  <cp:lastModifiedBy>LOYDL Erich</cp:lastModifiedBy>
  <dcterms:created xsi:type="dcterms:W3CDTF">2016-10-03T11:01:27Z</dcterms:created>
  <dcterms:modified xsi:type="dcterms:W3CDTF">2016-10-18T09:09:07Z</dcterms:modified>
</cp:coreProperties>
</file>